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<sst xmlns="http://schemas.openxmlformats.org/spreadsheetml/2006/main" count="62">
  <si>
    <t>机动大队零星维修项目内容及预算清单</t>
  </si>
  <si>
    <t>序号</t>
  </si>
  <si>
    <t>项目明细</t>
  </si>
  <si>
    <t>单位</t>
  </si>
  <si>
    <t>工程量</t>
  </si>
  <si>
    <t>材料单价</t>
  </si>
  <si>
    <t>人工单价</t>
  </si>
  <si>
    <t>合计</t>
  </si>
  <si>
    <t>备注</t>
  </si>
  <si>
    <t>内容详情</t>
  </si>
  <si>
    <t>原有围墙拆除</t>
  </si>
  <si>
    <t>m</t>
  </si>
  <si>
    <t>1.人工拆除</t>
  </si>
  <si>
    <t>围墙基础挖沟</t>
  </si>
  <si>
    <t>1.300*200mm基础开挖</t>
  </si>
  <si>
    <t>围墙混凝土基础</t>
  </si>
  <si>
    <t>m³</t>
  </si>
  <si>
    <t>1.300*200mmC25混凝土基础</t>
  </si>
  <si>
    <t>围墙砌筑</t>
  </si>
  <si>
    <t>m²</t>
  </si>
  <si>
    <t>1.240mm围墙砌筑+双面抹灰</t>
  </si>
  <si>
    <t>围墙粉水</t>
  </si>
  <si>
    <t>1.围墙水泥砂浆找平</t>
  </si>
  <si>
    <t>围墙防水腻子</t>
  </si>
  <si>
    <t>1.立邦防水腻子粉</t>
  </si>
  <si>
    <t>围墙防水涂料</t>
  </si>
  <si>
    <t>1.立邦防水涂料两底两面</t>
  </si>
  <si>
    <t>出口地面破除</t>
  </si>
  <si>
    <t>出口地面硬化</t>
  </si>
  <si>
    <t>1.20cm C30混凝土浇筑</t>
  </si>
  <si>
    <t>出入口电动平移门</t>
  </si>
  <si>
    <t xml:space="preserve">1.双向双门、双识别器                    </t>
  </si>
  <si>
    <t>出入口电动平移门电机系统</t>
  </si>
  <si>
    <t>套</t>
  </si>
  <si>
    <t>1、两边开门</t>
  </si>
  <si>
    <t>大门遥控</t>
  </si>
  <si>
    <t>个</t>
  </si>
  <si>
    <t>屋顶树脂瓦修复</t>
  </si>
  <si>
    <t>会议室原有隔墙拆除</t>
  </si>
  <si>
    <t>项</t>
  </si>
  <si>
    <t>自动玻璃门拆除</t>
  </si>
  <si>
    <t>樘</t>
  </si>
  <si>
    <t>封门洞</t>
  </si>
  <si>
    <t>1.240mm砌筑+双面抹灰</t>
  </si>
  <si>
    <t>防盗门安装</t>
  </si>
  <si>
    <t>1.会议室门</t>
  </si>
  <si>
    <t>会议室墙面腻子局部修补</t>
  </si>
  <si>
    <t>1.立邦腻子粉</t>
  </si>
  <si>
    <t>会议室墙面涂料</t>
  </si>
  <si>
    <t>1.立邦涂料两底两面</t>
  </si>
  <si>
    <t>铝合金玻璃封窗</t>
  </si>
  <si>
    <t>1.双层钢化玻璃铝合金窗户</t>
  </si>
  <si>
    <t>垃圾清理搬运</t>
  </si>
  <si>
    <t>车</t>
  </si>
  <si>
    <t>1.人工搬运上车、垃圾外运</t>
  </si>
  <si>
    <t>材料二次搬运</t>
  </si>
  <si>
    <t>1.人工搬运</t>
  </si>
  <si>
    <t>直接工程款合计</t>
  </si>
  <si>
    <t>措施费*4%</t>
  </si>
  <si>
    <t>税金：1%</t>
  </si>
  <si>
    <t>合计：</t>
  </si>
  <si>
    <t>负责人：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</si>
</sst>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0"/>
  <sheetViews>
    <sheetView tabSelected="1" topLeftCell="A11" workbookViewId="0">
      <selection activeCell="A3" sqref="A3:H3"/>
    </sheetView>
  </sheetViews>
  <sheetFormatPr defaultColWidth="8.89166666666667" defaultRowHeight="31" customHeight="1" outlineLevelCol="7"/>
  <cols>
    <col min="1" max="1" width="5.44166666666667" style="1" customWidth="1"/>
    <col min="2" max="2" width="28.4416666666667" style="1" customWidth="1"/>
    <col min="3" max="3" width="7.44166666666667" style="1" customWidth="1"/>
    <col min="4" max="4" width="9.66666666666667" style="1" customWidth="1"/>
    <col min="5" max="5" width="9.225" style="1" customWidth="1"/>
    <col min="6" max="6" width="9.44166666666667" style="1" customWidth="1"/>
    <col min="7" max="7" width="11.3333333333333" style="2" customWidth="1"/>
    <col min="8" max="8" width="26.5583333333333" style="1" customWidth="1"/>
    <col min="9" max="16384" width="8.89166666666667" style="1"/>
  </cols>
  <sheetData>
    <row r="1" s="1" customFormat="1" ht="44" customHeight="1" spans="1:8">
      <c r="A1" s="3" t="s">
        <v>0</v>
      </c>
      <c r="B1" s="4"/>
      <c r="C1" s="3"/>
      <c r="D1" s="3"/>
      <c r="E1" s="3"/>
      <c r="F1" s="3"/>
      <c r="G1" s="3"/>
      <c r="H1" s="5"/>
    </row>
    <row r="2" s="1" customFormat="1" customHeight="1" spans="1:8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9" t="s">
        <v>8</v>
      </c>
    </row>
    <row r="3" s="1" customFormat="1" ht="25" customHeight="1" spans="1:8">
      <c r="A3" s="10" t="s">
        <v>9</v>
      </c>
      <c r="B3" s="11"/>
      <c r="C3" s="12"/>
      <c r="D3" s="13"/>
      <c r="E3" s="13"/>
      <c r="F3" s="13"/>
      <c r="G3" s="13"/>
      <c r="H3" s="14"/>
    </row>
    <row r="4" s="1" customFormat="1" ht="25" customHeight="1" spans="1:8">
      <c r="A4" s="6">
        <v>1</v>
      </c>
      <c r="B4" s="15" t="s">
        <v>10</v>
      </c>
      <c r="C4" s="16" t="s">
        <v>11</v>
      </c>
      <c r="D4" s="8">
        <v>61</v>
      </c>
      <c r="E4" s="6">
        <v>0</v>
      </c>
      <c r="F4" s="6">
        <v>45</v>
      </c>
      <c r="G4" s="8">
        <f>(E4+F4)*D4</f>
        <v>2745</v>
      </c>
      <c r="H4" s="17" t="s">
        <v>12</v>
      </c>
    </row>
    <row r="5" s="1" customFormat="1" ht="25" customHeight="1" spans="1:8">
      <c r="A5" s="6">
        <v>2</v>
      </c>
      <c r="B5" s="18" t="s">
        <v>13</v>
      </c>
      <c r="C5" s="16" t="s">
        <v>11</v>
      </c>
      <c r="D5" s="8">
        <v>61</v>
      </c>
      <c r="E5" s="6">
        <v>0</v>
      </c>
      <c r="F5" s="6">
        <v>35</v>
      </c>
      <c r="G5" s="8">
        <f>(E5+F5)*D5</f>
        <v>2135</v>
      </c>
      <c r="H5" s="19" t="s">
        <v>14</v>
      </c>
    </row>
    <row r="6" s="1" customFormat="1" ht="25" customHeight="1" spans="1:8">
      <c r="A6" s="6">
        <v>3</v>
      </c>
      <c r="B6" s="18" t="s">
        <v>15</v>
      </c>
      <c r="C6" s="16" t="s">
        <v>16</v>
      </c>
      <c r="D6" s="8">
        <f>61*0.3*0.2</f>
        <v>3.66</v>
      </c>
      <c r="E6" s="6">
        <v>480</v>
      </c>
      <c r="F6" s="6">
        <v>220</v>
      </c>
      <c r="G6" s="8">
        <f t="shared" ref="G6:G15" si="0">(E6+F6)*D6</f>
        <v>2562</v>
      </c>
      <c r="H6" s="19" t="s">
        <v>17</v>
      </c>
    </row>
    <row r="7" s="1" customFormat="1" ht="25" customHeight="1" spans="1:8">
      <c r="A7" s="6">
        <v>4</v>
      </c>
      <c r="B7" s="18" t="s">
        <v>18</v>
      </c>
      <c r="C7" s="16" t="s">
        <v>19</v>
      </c>
      <c r="D7" s="8">
        <f>61*2.4</f>
        <v>146.4</v>
      </c>
      <c r="E7" s="6">
        <v>120</v>
      </c>
      <c r="F7" s="6">
        <v>50</v>
      </c>
      <c r="G7" s="8">
        <f t="shared" si="0"/>
        <v>24888</v>
      </c>
      <c r="H7" s="19" t="s">
        <v>20</v>
      </c>
    </row>
    <row r="8" s="1" customFormat="1" ht="25" customHeight="1" spans="1:8">
      <c r="A8" s="6">
        <v>5</v>
      </c>
      <c r="B8" s="18" t="s">
        <v>21</v>
      </c>
      <c r="C8" s="16" t="s">
        <v>19</v>
      </c>
      <c r="D8" s="8">
        <f>D10</f>
        <v>292.8</v>
      </c>
      <c r="E8" s="6">
        <v>12</v>
      </c>
      <c r="F8" s="6">
        <v>18</v>
      </c>
      <c r="G8" s="8">
        <f t="shared" si="0"/>
        <v>8784</v>
      </c>
      <c r="H8" s="19" t="s">
        <v>22</v>
      </c>
    </row>
    <row r="9" s="1" customFormat="1" ht="25" customHeight="1" spans="1:8">
      <c r="A9" s="6">
        <v>6</v>
      </c>
      <c r="B9" s="18" t="s">
        <v>23</v>
      </c>
      <c r="C9" s="6" t="s">
        <v>19</v>
      </c>
      <c r="D9" s="8">
        <f>D7*2</f>
        <v>292.8</v>
      </c>
      <c r="E9" s="6">
        <v>6</v>
      </c>
      <c r="F9" s="6">
        <v>8</v>
      </c>
      <c r="G9" s="8">
        <f t="shared" si="0"/>
        <v>4099.2</v>
      </c>
      <c r="H9" s="19" t="s">
        <v>24</v>
      </c>
    </row>
    <row r="10" s="1" customFormat="1" ht="25" customHeight="1" spans="1:8">
      <c r="A10" s="6">
        <v>7</v>
      </c>
      <c r="B10" s="18" t="s">
        <v>25</v>
      </c>
      <c r="C10" s="6" t="s">
        <v>19</v>
      </c>
      <c r="D10" s="8">
        <f>D9</f>
        <v>292.8</v>
      </c>
      <c r="E10" s="6">
        <v>15</v>
      </c>
      <c r="F10" s="6">
        <v>12</v>
      </c>
      <c r="G10" s="8">
        <f t="shared" si="0"/>
        <v>7905.6</v>
      </c>
      <c r="H10" s="19" t="s">
        <v>26</v>
      </c>
    </row>
    <row r="11" s="1" customFormat="1" ht="27" customHeight="1" spans="1:8">
      <c r="A11" s="6">
        <v>8</v>
      </c>
      <c r="B11" s="18" t="s">
        <v>27</v>
      </c>
      <c r="C11" s="6" t="s">
        <v>19</v>
      </c>
      <c r="D11" s="8">
        <v>60</v>
      </c>
      <c r="E11" s="6">
        <v>0</v>
      </c>
      <c r="F11" s="6">
        <v>35</v>
      </c>
      <c r="G11" s="8">
        <f t="shared" si="0"/>
        <v>2100</v>
      </c>
      <c r="H11" s="19" t="s">
        <v>12</v>
      </c>
    </row>
    <row r="12" s="1" customFormat="1" ht="26" customHeight="1" spans="1:8">
      <c r="A12" s="6">
        <v>9</v>
      </c>
      <c r="B12" s="18" t="s">
        <v>28</v>
      </c>
      <c r="C12" s="16" t="s">
        <v>16</v>
      </c>
      <c r="D12" s="8">
        <f>60*0.2</f>
        <v>12</v>
      </c>
      <c r="E12" s="6">
        <v>480</v>
      </c>
      <c r="F12" s="6">
        <v>220</v>
      </c>
      <c r="G12" s="8">
        <f t="shared" si="0"/>
        <v>8400</v>
      </c>
      <c r="H12" s="19" t="s">
        <v>29</v>
      </c>
    </row>
    <row r="13" s="1" customFormat="1" ht="25" customHeight="1" spans="1:8">
      <c r="A13" s="6">
        <v>10</v>
      </c>
      <c r="B13" s="18" t="s">
        <v>30</v>
      </c>
      <c r="C13" s="6" t="s">
        <v>19</v>
      </c>
      <c r="D13" s="8">
        <f>5.4*2</f>
        <v>10.8</v>
      </c>
      <c r="E13" s="6">
        <v>1500</v>
      </c>
      <c r="F13" s="6">
        <v>0</v>
      </c>
      <c r="G13" s="8">
        <f t="shared" si="0"/>
        <v>16200</v>
      </c>
      <c r="H13" s="19" t="s">
        <v>31</v>
      </c>
    </row>
    <row r="14" s="1" customFormat="1" ht="26" customHeight="1" spans="1:8">
      <c r="A14" s="6">
        <v>11</v>
      </c>
      <c r="B14" s="18" t="s">
        <v>32</v>
      </c>
      <c r="C14" s="6" t="s">
        <v>33</v>
      </c>
      <c r="D14" s="8">
        <v>2</v>
      </c>
      <c r="E14" s="6">
        <v>2350</v>
      </c>
      <c r="F14" s="6">
        <v>0</v>
      </c>
      <c r="G14" s="8">
        <f t="shared" si="0"/>
        <v>4700</v>
      </c>
      <c r="H14" s="19" t="s">
        <v>34</v>
      </c>
    </row>
    <row r="15" s="1" customFormat="1" ht="26" customHeight="1" spans="1:8">
      <c r="A15" s="6">
        <v>12</v>
      </c>
      <c r="B15" s="18" t="s">
        <v>35</v>
      </c>
      <c r="C15" s="6" t="s">
        <v>36</v>
      </c>
      <c r="D15" s="8">
        <v>20</v>
      </c>
      <c r="E15" s="6">
        <v>140</v>
      </c>
      <c r="F15" s="6">
        <v>0</v>
      </c>
      <c r="G15" s="8">
        <f t="shared" si="0"/>
        <v>2800</v>
      </c>
      <c r="H15" s="19" t="s">
        <v>34</v>
      </c>
    </row>
    <row r="16" s="1" customFormat="1" ht="25" customHeight="1" spans="1:8">
      <c r="A16" s="6">
        <v>13</v>
      </c>
      <c r="B16" s="18" t="s">
        <v>37</v>
      </c>
      <c r="C16" s="6" t="s">
        <v>19</v>
      </c>
      <c r="D16" s="8">
        <v>60</v>
      </c>
      <c r="E16" s="6">
        <v>65</v>
      </c>
      <c r="F16" s="6">
        <v>40</v>
      </c>
      <c r="G16" s="8">
        <f t="shared" ref="G16:G25" si="1">(E16+F16)*D16</f>
        <v>6300</v>
      </c>
      <c r="H16" s="19" t="s">
        <v>12</v>
      </c>
    </row>
    <row r="17" s="1" customFormat="1" ht="25" customHeight="1" spans="1:8">
      <c r="A17" s="6">
        <v>14</v>
      </c>
      <c r="B17" s="18" t="s">
        <v>38</v>
      </c>
      <c r="C17" s="6" t="s">
        <v>39</v>
      </c>
      <c r="D17" s="8">
        <v>1</v>
      </c>
      <c r="E17" s="6">
        <v>0</v>
      </c>
      <c r="F17" s="6">
        <v>1500</v>
      </c>
      <c r="G17" s="8">
        <f t="shared" si="1"/>
        <v>1500</v>
      </c>
      <c r="H17" s="19" t="s">
        <v>12</v>
      </c>
    </row>
    <row r="18" s="1" customFormat="1" ht="25" customHeight="1" spans="1:8">
      <c r="A18" s="6">
        <v>15</v>
      </c>
      <c r="B18" s="18" t="s">
        <v>40</v>
      </c>
      <c r="C18" s="6" t="s">
        <v>41</v>
      </c>
      <c r="D18" s="8">
        <v>2</v>
      </c>
      <c r="E18" s="6">
        <v>0</v>
      </c>
      <c r="F18" s="6">
        <v>200</v>
      </c>
      <c r="G18" s="8">
        <f t="shared" si="1"/>
        <v>400</v>
      </c>
      <c r="H18" s="19" t="s">
        <v>12</v>
      </c>
    </row>
    <row r="19" s="1" customFormat="1" ht="25" customHeight="1" spans="1:8">
      <c r="A19" s="6">
        <v>16</v>
      </c>
      <c r="B19" s="18" t="s">
        <v>42</v>
      </c>
      <c r="C19" s="6" t="s">
        <v>19</v>
      </c>
      <c r="D19" s="8">
        <f>1.5*0.9+0.6*2.2</f>
        <v>2.67</v>
      </c>
      <c r="E19" s="6">
        <v>130</v>
      </c>
      <c r="F19" s="6">
        <v>80</v>
      </c>
      <c r="G19" s="8">
        <f t="shared" si="1"/>
        <v>560.7</v>
      </c>
      <c r="H19" s="19" t="s">
        <v>43</v>
      </c>
    </row>
    <row r="20" s="1" customFormat="1" ht="25" customHeight="1" spans="1:8">
      <c r="A20" s="6">
        <v>17</v>
      </c>
      <c r="B20" s="18" t="s">
        <v>44</v>
      </c>
      <c r="C20" s="6" t="s">
        <v>41</v>
      </c>
      <c r="D20" s="8">
        <v>1</v>
      </c>
      <c r="E20" s="6">
        <v>1400</v>
      </c>
      <c r="F20" s="6">
        <v>150</v>
      </c>
      <c r="G20" s="8">
        <f t="shared" si="1"/>
        <v>1550</v>
      </c>
      <c r="H20" s="19" t="s">
        <v>45</v>
      </c>
    </row>
    <row r="21" s="1" customFormat="1" ht="25" customHeight="1" spans="1:8">
      <c r="A21" s="6">
        <v>18</v>
      </c>
      <c r="B21" s="18" t="s">
        <v>46</v>
      </c>
      <c r="C21" s="6" t="s">
        <v>39</v>
      </c>
      <c r="D21" s="8">
        <v>1</v>
      </c>
      <c r="E21" s="6">
        <v>300</v>
      </c>
      <c r="F21" s="6">
        <v>150</v>
      </c>
      <c r="G21" s="8">
        <f t="shared" si="1"/>
        <v>450</v>
      </c>
      <c r="H21" s="19" t="s">
        <v>47</v>
      </c>
    </row>
    <row r="22" s="1" customFormat="1" ht="25" customHeight="1" spans="1:8">
      <c r="A22" s="6">
        <v>19</v>
      </c>
      <c r="B22" s="18" t="s">
        <v>48</v>
      </c>
      <c r="C22" s="6" t="s">
        <v>19</v>
      </c>
      <c r="D22" s="8">
        <f>(8.4+5.8)*2*2.9</f>
        <v>82.36</v>
      </c>
      <c r="E22" s="6">
        <v>15</v>
      </c>
      <c r="F22" s="6">
        <v>12</v>
      </c>
      <c r="G22" s="8">
        <f t="shared" si="1"/>
        <v>2223.72</v>
      </c>
      <c r="H22" s="19" t="s">
        <v>49</v>
      </c>
    </row>
    <row r="23" s="1" customFormat="1" ht="25" customHeight="1" spans="1:8">
      <c r="A23" s="6">
        <v>20</v>
      </c>
      <c r="B23" s="18" t="s">
        <v>50</v>
      </c>
      <c r="C23" s="6" t="s">
        <v>19</v>
      </c>
      <c r="D23" s="8">
        <f>1.5*1.3</f>
        <v>1.95</v>
      </c>
      <c r="E23" s="6">
        <v>650</v>
      </c>
      <c r="F23" s="6">
        <v>60</v>
      </c>
      <c r="G23" s="8">
        <f t="shared" si="1"/>
        <v>1384.5</v>
      </c>
      <c r="H23" s="19" t="s">
        <v>51</v>
      </c>
    </row>
    <row r="24" s="1" customFormat="1" ht="25" customHeight="1" spans="1:8">
      <c r="A24" s="6">
        <v>21</v>
      </c>
      <c r="B24" s="18" t="s">
        <v>52</v>
      </c>
      <c r="C24" s="6" t="s">
        <v>53</v>
      </c>
      <c r="D24" s="8">
        <v>3</v>
      </c>
      <c r="E24" s="6">
        <v>0</v>
      </c>
      <c r="F24" s="6">
        <v>650</v>
      </c>
      <c r="G24" s="8">
        <f t="shared" si="1"/>
        <v>1950</v>
      </c>
      <c r="H24" s="19" t="s">
        <v>54</v>
      </c>
    </row>
    <row r="25" s="1" customFormat="1" ht="25" customHeight="1" spans="1:8">
      <c r="A25" s="6">
        <v>22</v>
      </c>
      <c r="B25" s="18" t="s">
        <v>55</v>
      </c>
      <c r="C25" s="6" t="s">
        <v>39</v>
      </c>
      <c r="D25" s="8">
        <v>1</v>
      </c>
      <c r="E25" s="6">
        <v>0</v>
      </c>
      <c r="F25" s="6">
        <v>1200</v>
      </c>
      <c r="G25" s="8">
        <f t="shared" si="1"/>
        <v>1200</v>
      </c>
      <c r="H25" s="19" t="s">
        <v>56</v>
      </c>
    </row>
    <row r="26" s="1" customFormat="1" ht="25" customHeight="1" spans="1:8">
      <c r="A26" s="20" t="s">
        <v>57</v>
      </c>
      <c r="B26" s="21"/>
      <c r="C26" s="22"/>
      <c r="D26" s="22"/>
      <c r="E26" s="22"/>
      <c r="F26" s="23"/>
      <c r="G26" s="8">
        <f>SUM(G4:G25)</f>
        <v>104837.72</v>
      </c>
      <c r="H26" s="24"/>
    </row>
    <row r="27" s="1" customFormat="1" ht="25" customHeight="1" spans="1:8">
      <c r="A27" s="6">
        <v>1</v>
      </c>
      <c r="B27" s="25" t="s">
        <v>58</v>
      </c>
      <c r="C27" s="26"/>
      <c r="D27" s="26"/>
      <c r="E27" s="26"/>
      <c r="F27" s="27"/>
      <c r="G27" s="8">
        <f>G26*0.04</f>
        <v>4193.5088</v>
      </c>
      <c r="H27" s="24"/>
    </row>
    <row r="28" s="1" customFormat="1" ht="25" customHeight="1" spans="1:8">
      <c r="A28" s="6">
        <v>2</v>
      </c>
      <c r="B28" s="25" t="s">
        <v>59</v>
      </c>
      <c r="C28" s="26"/>
      <c r="D28" s="26"/>
      <c r="E28" s="26"/>
      <c r="F28" s="27"/>
      <c r="G28" s="8">
        <f>(G27+G26)*0.01</f>
        <v>1090.312288</v>
      </c>
      <c r="H28" s="24"/>
    </row>
    <row r="29" s="1" customFormat="1" ht="25" customHeight="1" spans="1:8">
      <c r="A29" s="20" t="s">
        <v>60</v>
      </c>
      <c r="B29" s="21"/>
      <c r="C29" s="22"/>
      <c r="D29" s="22"/>
      <c r="E29" s="22"/>
      <c r="F29" s="23"/>
      <c r="G29" s="8">
        <f>G28+G27+G26</f>
        <v>110121.541088</v>
      </c>
      <c r="H29" s="24"/>
    </row>
    <row r="30" s="1" customFormat="1" customHeight="1" spans="1:8">
      <c r="A30" s="28" t="s">
        <v>61</v>
      </c>
      <c r="B30" s="28"/>
      <c r="C30" s="28"/>
      <c r="D30" s="28"/>
      <c r="E30" s="28" t="s">
        <v>61</v>
      </c>
      <c r="F30" s="28"/>
      <c r="G30" s="29"/>
      <c r="H30" s="28"/>
    </row>
  </sheetData>
  <mergeCells count="8">
    <mergeCell ref="A1:H1"/>
    <mergeCell ref="A3:H3"/>
    <mergeCell ref="A26:F26"/>
    <mergeCell ref="B27:F27"/>
    <mergeCell ref="B28:F28"/>
    <mergeCell ref="A29:F29"/>
    <mergeCell ref="A30:D30"/>
    <mergeCell ref="E30:H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WPS_1761189833</cp:lastModifiedBy>
  <dcterms:created xsi:type="dcterms:W3CDTF">2026-07-01T07:48:00Z</dcterms:created>
  <dcterms:modified xsi:type="dcterms:W3CDTF">2026-08-25T01:52:18Z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F11DF6797C834338B2D4726899C9CF8E_13</vt:lpwstr>
  </property>
  <property fmtid="{D5CDD505-2E9C-101B-9397-08002B2CF9AE}" pid="3" name="KSOProductBuildVer">
    <vt:lpwstr>2052-10.8.0.5603</vt:lpwstr>
  </property>
</Properties>
</file>